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kka-O\Dropbox\Kotiweb 4\"/>
    </mc:Choice>
  </mc:AlternateContent>
  <bookViews>
    <workbookView xWindow="0" yWindow="0" windowWidth="17175" windowHeight="11835"/>
  </bookViews>
  <sheets>
    <sheet name="Measurement" sheetId="9" r:id="rId1"/>
    <sheet name="Noise spectrum"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9" l="1"/>
  <c r="K45" i="9" s="1"/>
  <c r="F59" i="9"/>
  <c r="K58" i="9" s="1"/>
  <c r="K61" i="9"/>
  <c r="K60" i="9"/>
  <c r="K59" i="9"/>
  <c r="I58" i="9"/>
  <c r="I45" i="9"/>
  <c r="K47" i="9"/>
  <c r="K48" i="9"/>
  <c r="K46" i="9"/>
  <c r="G30" i="9"/>
  <c r="G33" i="9"/>
  <c r="G32" i="9"/>
  <c r="G31" i="9"/>
  <c r="K57" i="9" l="1"/>
  <c r="K44" i="9"/>
  <c r="G29" i="9"/>
  <c r="E29" i="9" s="1"/>
  <c r="E34" i="9" s="1"/>
  <c r="I57" i="9" l="1"/>
  <c r="K63" i="9"/>
  <c r="I63" i="9" s="1"/>
  <c r="I64" i="9" s="1"/>
  <c r="I44" i="9"/>
  <c r="K50" i="9"/>
  <c r="I50" i="9" s="1"/>
  <c r="I51" i="9" l="1"/>
</calcChain>
</file>

<file path=xl/sharedStrings.xml><?xml version="1.0" encoding="utf-8"?>
<sst xmlns="http://schemas.openxmlformats.org/spreadsheetml/2006/main" count="140" uniqueCount="91">
  <si>
    <t>abs</t>
  </si>
  <si>
    <t>dB</t>
  </si>
  <si>
    <t>OH1TV</t>
  </si>
  <si>
    <t>give</t>
  </si>
  <si>
    <t>read</t>
  </si>
  <si>
    <t>(1)</t>
  </si>
  <si>
    <t>(2)</t>
  </si>
  <si>
    <t>Examples:</t>
  </si>
  <si>
    <t>Fa= external noise figure of antenna</t>
  </si>
  <si>
    <t>Fc=antenna losses</t>
  </si>
  <si>
    <t>Ft=transmission linen losses</t>
  </si>
  <si>
    <t>Fr=receiver noise figure</t>
  </si>
  <si>
    <t>Fc</t>
  </si>
  <si>
    <t>Ft</t>
  </si>
  <si>
    <t>Fr</t>
  </si>
  <si>
    <t>p= power ratio at RX output</t>
  </si>
  <si>
    <t>p</t>
  </si>
  <si>
    <t>Addition to external noise figure / dB</t>
  </si>
  <si>
    <t>&lt;</t>
  </si>
  <si>
    <t>&gt;</t>
  </si>
  <si>
    <t>F</t>
  </si>
  <si>
    <t>Fa</t>
  </si>
  <si>
    <t>delta</t>
  </si>
  <si>
    <t>28.4MHz</t>
  </si>
  <si>
    <t>mV</t>
  </si>
  <si>
    <t>parameter</t>
  </si>
  <si>
    <t>50.3MHz</t>
  </si>
  <si>
    <t>Case a</t>
  </si>
  <si>
    <t>Case b</t>
  </si>
  <si>
    <t>--------------------------------------</t>
  </si>
  <si>
    <t>=</t>
  </si>
  <si>
    <t>---------------------------</t>
  </si>
  <si>
    <t>Fc*Ft*Fr</t>
  </si>
  <si>
    <t>Fa-1+Fc*Ft*Fr</t>
  </si>
  <si>
    <t>Fa = (p - 1)* Fc*Ft*Fr  +  1</t>
  </si>
  <si>
    <t>p  =</t>
  </si>
  <si>
    <t>Nb / Na</t>
  </si>
  <si>
    <t>see formulation below</t>
  </si>
  <si>
    <t xml:space="preserve"> F = Fa -1 + Fc*Ft*Fr</t>
  </si>
  <si>
    <t xml:space="preserve"> Fa = (p-1) * Fc*Ft*Fr  + 1</t>
  </si>
  <si>
    <t>External noise figure measurement</t>
  </si>
  <si>
    <t>Nb</t>
  </si>
  <si>
    <t>Na</t>
  </si>
  <si>
    <t>Measurement readings at speaker</t>
  </si>
  <si>
    <t>First measure noise voltage, when you have this best performance setting, take the reading.</t>
  </si>
  <si>
    <t>Effective noise figure of a receiving system</t>
  </si>
  <si>
    <t>F= effective system noise figure, total</t>
  </si>
  <si>
    <t>No = Johnson noise-power = KTB, eliminates in the formula</t>
  </si>
  <si>
    <t>Fr * G * No</t>
  </si>
  <si>
    <t>This is how the formula was developed:</t>
  </si>
  <si>
    <t>How to measure?</t>
  </si>
  <si>
    <t>Frequency is not part of calculations</t>
  </si>
  <si>
    <t>Calculator 1:</t>
  </si>
  <si>
    <t>As Calc 1</t>
  </si>
  <si>
    <t>Calculator 2:</t>
  </si>
  <si>
    <t>Just a title here</t>
  </si>
  <si>
    <t>Ft=transmission line losses</t>
  </si>
  <si>
    <t>Measurement of External and Total Noise Figures</t>
  </si>
  <si>
    <t>We can measure our external noise level with the radio we are using at the station. Noise level at radio loudspeaker connector is measured with AC Voltmeter or Oscilloscope in two different situations. Select clean frequency on your band, switch AGC off, RX pre-amps on, SSB.</t>
  </si>
  <si>
    <t>Fa= external noise figure of antenna, because of atmospheric or galactic noise</t>
  </si>
  <si>
    <t>Noise at antenna terminals is a result of atmospheric and galactic noise. It varies with frequency and location, time of the year and day. In order to evaluate reception system performance, it is good to know what is the external noise level in my location now, on this band.</t>
  </si>
  <si>
    <t>which is a derivative of well-known Friis noise formulas</t>
  </si>
  <si>
    <t>Calculator 3:</t>
  </si>
  <si>
    <t>Measured power ratio = p</t>
  </si>
  <si>
    <t>dB increase</t>
  </si>
  <si>
    <t>Ft=transmission line losses,  positive dB,  &gt;1 abs</t>
  </si>
  <si>
    <t>Fr=receiver noise figure,  positive dB,  &gt;1 abs</t>
  </si>
  <si>
    <t>Fc=antenna losses,  positive dB,  &gt;1 abs</t>
  </si>
  <si>
    <t>p= noise power ratio: Normal reception at RX output / RX terminated with 50 ohm</t>
  </si>
  <si>
    <t>G = RX total gain</t>
  </si>
  <si>
    <t>Fr = RX noise figure</t>
  </si>
  <si>
    <t>RX only, antenna connector terminated to 50ohm. Noise power Na at audio output:</t>
  </si>
  <si>
    <t>Now also antenna with cable are connected. Noise power Nb at audio output:</t>
  </si>
  <si>
    <t>Na =  Fr *  G * No</t>
  </si>
  <si>
    <t>Nb =  (Fa-1+Fc*Ft*Fr) * G/Fc/Ft * No</t>
  </si>
  <si>
    <t>(Fa-1+Fc*Ft*Fr) *G /Fc/Ft * No</t>
  </si>
  <si>
    <t>p * Fc*Ft*Fr  =   Fa -1 + Fc*Ft*Fr</t>
  </si>
  <si>
    <t>Galactic on 50MHz abt 13dB</t>
  </si>
  <si>
    <t>Galactic on 28MHz abt 18dB</t>
  </si>
  <si>
    <t>Measured in KP10 on 24.6.2020   F=13.5dB</t>
  </si>
  <si>
    <t>Measured in KP10 on 24.6.2020   F=17.4dB</t>
  </si>
  <si>
    <t>CCIR report 322 includes graphs like this</t>
  </si>
  <si>
    <t>Revision of Atmospheric Radio Noise Data</t>
  </si>
  <si>
    <t>Also CCIR report 322 includes the same formula</t>
  </si>
  <si>
    <t xml:space="preserve">Write the numbers into calculator 3, and fill thereafter calculator 2 with required info to get your external and effective system noise figures. The lowest line indicates if there is a reason to consider LNA in order to improve the effective noise figure. There is no way to get effective noise figure better than the external noise figure is. </t>
  </si>
  <si>
    <t>CCIR report No 65 gives formula (1)</t>
  </si>
  <si>
    <t>Graphs</t>
  </si>
  <si>
    <t>&lt;--</t>
  </si>
  <si>
    <t>Then remove antenna cable and terminate receiver with 50 ohm resistors. Or use RX antenna input attenuator, at least -20dB. Many radios have the attenuator internally. Do not touch other settings.  Take the reading.</t>
  </si>
  <si>
    <t>Accuracy of any measurement depends on its references and components. The same here.  You can test sensitivity by varying the input numbers.</t>
  </si>
  <si>
    <t>linked to Calculator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</si>
</sst>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6"/>
      <color theme="1"/>
      <name val="Calibri"/>
      <family val="2"/>
      <scheme val="minor"/>
    </font>
    <font>
      <sz val="10"/>
      <color theme="1"/>
      <name val="Calibri"/>
      <family val="2"/>
      <scheme val="minor"/>
    </font>
    <font>
      <sz val="9"/>
      <color theme="1"/>
      <name val="Calibri"/>
      <family val="2"/>
      <scheme val="minor"/>
    </font>
    <font>
      <sz val="20"/>
      <color rgb="FFFF0000"/>
      <name val="Calibri"/>
      <family val="2"/>
      <scheme val="minor"/>
    </font>
    <font>
      <sz val="14"/>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0" fillId="0" borderId="0" xfId="0" applyBorder="1" applyAlignment="1">
      <alignment horizontal="center"/>
    </xf>
    <xf numFmtId="0" fontId="0" fillId="0" borderId="0" xfId="0" applyBorder="1"/>
    <xf numFmtId="2" fontId="0" fillId="0" borderId="0" xfId="0" applyNumberFormat="1" applyBorder="1"/>
    <xf numFmtId="0" fontId="0" fillId="0" borderId="1" xfId="0" applyBorder="1"/>
    <xf numFmtId="0" fontId="0" fillId="0" borderId="0" xfId="0" quotePrefix="1"/>
    <xf numFmtId="0" fontId="3" fillId="0" borderId="0" xfId="0" applyFont="1"/>
    <xf numFmtId="0" fontId="0" fillId="0" borderId="0" xfId="0" quotePrefix="1" applyAlignment="1">
      <alignment horizontal="center"/>
    </xf>
    <xf numFmtId="0" fontId="4" fillId="0" borderId="0" xfId="0" applyFont="1"/>
    <xf numFmtId="0" fontId="5" fillId="0" borderId="0" xfId="0" applyFont="1"/>
    <xf numFmtId="0" fontId="6" fillId="0" borderId="2" xfId="0" applyFont="1" applyBorder="1"/>
    <xf numFmtId="0" fontId="6" fillId="0" borderId="0" xfId="0" applyFont="1" applyBorder="1"/>
    <xf numFmtId="14" fontId="0" fillId="0" borderId="0" xfId="0" applyNumberFormat="1"/>
    <xf numFmtId="20" fontId="0" fillId="0" borderId="0" xfId="0" applyNumberFormat="1"/>
    <xf numFmtId="0" fontId="7" fillId="0" borderId="0" xfId="0" applyFont="1"/>
    <xf numFmtId="0" fontId="6" fillId="0" borderId="5" xfId="0" applyFont="1" applyBorder="1"/>
    <xf numFmtId="0" fontId="0" fillId="0" borderId="6" xfId="0" applyBorder="1"/>
    <xf numFmtId="0" fontId="0" fillId="0" borderId="7" xfId="0" applyBorder="1"/>
    <xf numFmtId="0" fontId="6" fillId="0" borderId="3" xfId="0" applyFont="1" applyBorder="1"/>
    <xf numFmtId="0" fontId="6" fillId="0" borderId="4" xfId="0" applyFont="1" applyBorder="1"/>
    <xf numFmtId="0" fontId="6" fillId="0" borderId="0" xfId="0" quotePrefix="1" applyFont="1" applyBorder="1"/>
    <xf numFmtId="0" fontId="2" fillId="0" borderId="0" xfId="0" applyFont="1" applyAlignment="1">
      <alignment horizontal="left"/>
    </xf>
    <xf numFmtId="0" fontId="6" fillId="0" borderId="5" xfId="0" quotePrefix="1" applyFont="1" applyBorder="1"/>
    <xf numFmtId="0" fontId="9" fillId="0" borderId="0" xfId="0" applyFont="1"/>
    <xf numFmtId="14" fontId="0" fillId="0" borderId="0" xfId="0" applyNumberFormat="1" applyFill="1"/>
    <xf numFmtId="20" fontId="0" fillId="0" borderId="0" xfId="0" applyNumberFormat="1" applyFill="1"/>
    <xf numFmtId="0" fontId="0" fillId="0" borderId="0" xfId="0" quotePrefix="1" applyAlignment="1">
      <alignment horizontal="center" vertical="center"/>
    </xf>
    <xf numFmtId="0" fontId="1" fillId="2" borderId="8" xfId="0" applyFont="1" applyFill="1" applyBorder="1"/>
    <xf numFmtId="0" fontId="0" fillId="2" borderId="9" xfId="0" applyFill="1" applyBorder="1"/>
    <xf numFmtId="14" fontId="0" fillId="2" borderId="9" xfId="0" applyNumberFormat="1" applyFill="1" applyBorder="1"/>
    <xf numFmtId="20" fontId="0" fillId="2" borderId="10" xfId="0" applyNumberFormat="1" applyFill="1" applyBorder="1"/>
    <xf numFmtId="0" fontId="0" fillId="0" borderId="11" xfId="0" applyFill="1" applyBorder="1" applyAlignment="1">
      <alignment horizontal="center"/>
    </xf>
    <xf numFmtId="0" fontId="0" fillId="0" borderId="12" xfId="0" applyBorder="1"/>
    <xf numFmtId="2" fontId="0" fillId="0" borderId="12" xfId="0" applyNumberFormat="1" applyBorder="1"/>
    <xf numFmtId="0" fontId="0" fillId="0" borderId="11" xfId="0" applyBorder="1" applyAlignment="1">
      <alignment horizontal="center"/>
    </xf>
    <xf numFmtId="2" fontId="0" fillId="3" borderId="0" xfId="0" applyNumberFormat="1" applyFill="1" applyBorder="1"/>
    <xf numFmtId="2" fontId="0" fillId="0" borderId="0" xfId="0" applyNumberFormat="1" applyFill="1" applyBorder="1"/>
    <xf numFmtId="0" fontId="0" fillId="0" borderId="11" xfId="0" applyBorder="1"/>
    <xf numFmtId="0" fontId="0" fillId="0" borderId="13" xfId="0" applyBorder="1"/>
    <xf numFmtId="0" fontId="0" fillId="0" borderId="14" xfId="0" applyBorder="1"/>
    <xf numFmtId="0" fontId="0" fillId="0" borderId="15" xfId="0" applyBorder="1"/>
    <xf numFmtId="0" fontId="1" fillId="2" borderId="8" xfId="0" applyFont="1" applyFill="1" applyBorder="1" applyAlignment="1">
      <alignment horizontal="center"/>
    </xf>
    <xf numFmtId="0" fontId="0" fillId="2" borderId="9" xfId="0" applyFill="1" applyBorder="1" applyAlignment="1">
      <alignment horizontal="center"/>
    </xf>
    <xf numFmtId="0" fontId="1" fillId="2" borderId="9" xfId="0" applyFont="1" applyFill="1" applyBorder="1" applyAlignment="1">
      <alignment horizontal="center"/>
    </xf>
    <xf numFmtId="0" fontId="0" fillId="2" borderId="10" xfId="0" applyFill="1" applyBorder="1"/>
    <xf numFmtId="2" fontId="0" fillId="3" borderId="11" xfId="0" applyNumberFormat="1" applyFill="1" applyBorder="1"/>
    <xf numFmtId="2" fontId="0" fillId="0" borderId="11" xfId="0" applyNumberFormat="1" applyBorder="1"/>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xf>
    <xf numFmtId="0" fontId="5" fillId="0" borderId="0" xfId="0" quotePrefix="1" applyFont="1" applyAlignment="1">
      <alignment horizontal="left" vertical="center"/>
    </xf>
    <xf numFmtId="0" fontId="5" fillId="0" borderId="0" xfId="0" applyFont="1" applyAlignment="1">
      <alignment vertical="center"/>
    </xf>
    <xf numFmtId="0" fontId="0" fillId="0" borderId="12" xfId="0" applyBorder="1" applyAlignment="1">
      <alignment vertical="center"/>
    </xf>
    <xf numFmtId="0" fontId="0" fillId="2" borderId="8" xfId="0" applyFill="1" applyBorder="1"/>
    <xf numFmtId="14" fontId="0" fillId="0" borderId="1" xfId="0" applyNumberFormat="1" applyBorder="1"/>
    <xf numFmtId="164" fontId="0" fillId="3" borderId="0" xfId="0" applyNumberFormat="1" applyFill="1" applyBorder="1"/>
    <xf numFmtId="0" fontId="0" fillId="0" borderId="0" xfId="0" applyFill="1" applyBorder="1" applyAlignment="1">
      <alignment horizontal="right"/>
    </xf>
    <xf numFmtId="2" fontId="0" fillId="3" borderId="8" xfId="0" applyNumberFormat="1" applyFill="1" applyBorder="1"/>
    <xf numFmtId="0" fontId="0" fillId="0" borderId="9" xfId="0" applyBorder="1" applyAlignment="1">
      <alignment horizontal="center"/>
    </xf>
    <xf numFmtId="0" fontId="0" fillId="0" borderId="9" xfId="0" applyBorder="1"/>
    <xf numFmtId="0" fontId="0" fillId="0" borderId="10" xfId="0" applyBorder="1"/>
    <xf numFmtId="2" fontId="8" fillId="0" borderId="0" xfId="0" applyNumberFormat="1" applyFont="1" applyFill="1" applyBorder="1"/>
    <xf numFmtId="2" fontId="0" fillId="0" borderId="9" xfId="0" applyNumberFormat="1" applyBorder="1"/>
    <xf numFmtId="165" fontId="0" fillId="3" borderId="8" xfId="0" applyNumberFormat="1" applyFill="1" applyBorder="1"/>
    <xf numFmtId="165" fontId="0" fillId="3" borderId="11" xfId="0" applyNumberFormat="1" applyFill="1" applyBorder="1"/>
    <xf numFmtId="165" fontId="0" fillId="3" borderId="0" xfId="0" applyNumberFormat="1" applyFill="1" applyBorder="1"/>
    <xf numFmtId="0" fontId="0" fillId="3" borderId="14" xfId="0" applyFill="1" applyBorder="1" applyAlignment="1">
      <alignment horizontal="center"/>
    </xf>
    <xf numFmtId="0" fontId="0" fillId="4" borderId="0" xfId="0" applyFill="1" applyBorder="1"/>
    <xf numFmtId="0" fontId="0" fillId="4" borderId="11" xfId="0" applyFill="1" applyBorder="1"/>
    <xf numFmtId="0" fontId="0" fillId="4" borderId="14" xfId="0" applyFill="1" applyBorder="1" applyAlignment="1">
      <alignment horizontal="center"/>
    </xf>
    <xf numFmtId="0" fontId="7" fillId="0" borderId="0" xfId="0" applyFont="1" applyBorder="1" applyAlignment="1">
      <alignment horizontal="left"/>
    </xf>
    <xf numFmtId="0" fontId="1" fillId="2" borderId="9" xfId="0" quotePrefix="1" applyFont="1" applyFill="1" applyBorder="1" applyAlignment="1">
      <alignment horizontal="center"/>
    </xf>
    <xf numFmtId="0" fontId="5" fillId="0" borderId="1" xfId="0" applyFont="1" applyBorder="1"/>
    <xf numFmtId="0" fontId="0" fillId="0" borderId="0" xfId="0" applyFill="1" applyBorder="1" applyAlignment="1">
      <alignment horizontal="center"/>
    </xf>
    <xf numFmtId="0" fontId="10" fillId="0" borderId="0" xfId="0" applyFont="1"/>
    <xf numFmtId="0" fontId="0" fillId="0" borderId="0" xfId="0" applyAlignment="1">
      <alignment horizontal="center"/>
    </xf>
    <xf numFmtId="0" fontId="0" fillId="0" borderId="0" xfId="0" applyAlignment="1">
      <alignment vertical="center"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xdr:row>
      <xdr:rowOff>9526</xdr:rowOff>
    </xdr:from>
    <xdr:to>
      <xdr:col>11</xdr:col>
      <xdr:colOff>561975</xdr:colOff>
      <xdr:row>22</xdr:row>
      <xdr:rowOff>28576</xdr:rowOff>
    </xdr:to>
    <xdr:pic>
      <xdr:nvPicPr>
        <xdr:cNvPr id="4" name="Kuva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965" t="15025" r="11855" b="9515"/>
        <a:stretch/>
      </xdr:blipFill>
      <xdr:spPr bwMode="auto">
        <a:xfrm>
          <a:off x="657225" y="1057276"/>
          <a:ext cx="661035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42</xdr:row>
      <xdr:rowOff>19051</xdr:rowOff>
    </xdr:from>
    <xdr:to>
      <xdr:col>15</xdr:col>
      <xdr:colOff>352425</xdr:colOff>
      <xdr:row>67</xdr:row>
      <xdr:rowOff>107585</xdr:rowOff>
    </xdr:to>
    <xdr:pic>
      <xdr:nvPicPr>
        <xdr:cNvPr id="5" name="Kuva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20076"/>
          <a:ext cx="8886825" cy="4851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57150</xdr:rowOff>
    </xdr:from>
    <xdr:to>
      <xdr:col>10</xdr:col>
      <xdr:colOff>66675</xdr:colOff>
      <xdr:row>38</xdr:row>
      <xdr:rowOff>114300</xdr:rowOff>
    </xdr:to>
    <xdr:pic>
      <xdr:nvPicPr>
        <xdr:cNvPr id="2" name="Kuva 1"/>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0" y="485775"/>
          <a:ext cx="5553075" cy="691515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8"/>
  <sheetViews>
    <sheetView showGridLines="0" tabSelected="1" workbookViewId="0">
      <selection activeCell="C48" sqref="C48"/>
    </sheetView>
  </sheetViews>
  <sheetFormatPr defaultRowHeight="15" x14ac:dyDescent="0.25"/>
  <cols>
    <col min="17" max="17" width="4.7109375" customWidth="1"/>
  </cols>
  <sheetData>
    <row r="1" spans="2:17" ht="30" customHeight="1" x14ac:dyDescent="0.4">
      <c r="B1" s="25" t="s">
        <v>57</v>
      </c>
    </row>
    <row r="3" spans="2:17" ht="18.75" x14ac:dyDescent="0.3">
      <c r="B3" s="2" t="s">
        <v>85</v>
      </c>
      <c r="I3" t="s">
        <v>82</v>
      </c>
      <c r="Q3" s="34"/>
    </row>
    <row r="4" spans="2:17" ht="18.75" x14ac:dyDescent="0.3">
      <c r="B4" s="8"/>
      <c r="I4" t="s">
        <v>83</v>
      </c>
      <c r="Q4" s="34"/>
    </row>
    <row r="5" spans="2:17" ht="18.75" x14ac:dyDescent="0.3">
      <c r="B5" s="8"/>
      <c r="Q5" s="34"/>
    </row>
    <row r="6" spans="2:17" ht="18.75" x14ac:dyDescent="0.3">
      <c r="B6" s="8"/>
      <c r="Q6" s="34"/>
    </row>
    <row r="7" spans="2:17" ht="18.75" x14ac:dyDescent="0.3">
      <c r="B7" s="8"/>
      <c r="Q7" s="34"/>
    </row>
    <row r="8" spans="2:17" ht="18.75" x14ac:dyDescent="0.3">
      <c r="B8" s="8"/>
      <c r="Q8" s="34"/>
    </row>
    <row r="9" spans="2:17" ht="18.75" x14ac:dyDescent="0.3">
      <c r="B9" s="8"/>
      <c r="Q9" s="34"/>
    </row>
    <row r="10" spans="2:17" ht="18.75" x14ac:dyDescent="0.3">
      <c r="B10" s="8"/>
      <c r="Q10" s="34"/>
    </row>
    <row r="11" spans="2:17" ht="18.75" x14ac:dyDescent="0.3">
      <c r="B11" s="8"/>
      <c r="Q11" s="34"/>
    </row>
    <row r="12" spans="2:17" ht="18.75" x14ac:dyDescent="0.3">
      <c r="B12" s="8"/>
      <c r="Q12" s="34"/>
    </row>
    <row r="13" spans="2:17" ht="18.75" x14ac:dyDescent="0.3">
      <c r="B13" s="8"/>
      <c r="Q13" s="34"/>
    </row>
    <row r="14" spans="2:17" ht="18.75" x14ac:dyDescent="0.3">
      <c r="B14" s="8"/>
      <c r="Q14" s="34"/>
    </row>
    <row r="15" spans="2:17" ht="18.75" x14ac:dyDescent="0.3">
      <c r="B15" s="8"/>
      <c r="Q15" s="34"/>
    </row>
    <row r="16" spans="2:17" ht="18.75" x14ac:dyDescent="0.3">
      <c r="B16" s="8"/>
      <c r="Q16" s="34"/>
    </row>
    <row r="17" spans="2:17" ht="18.75" x14ac:dyDescent="0.3">
      <c r="B17" s="8"/>
      <c r="Q17" s="34"/>
    </row>
    <row r="18" spans="2:17" ht="18.75" x14ac:dyDescent="0.3">
      <c r="B18" s="8"/>
      <c r="Q18" s="34"/>
    </row>
    <row r="19" spans="2:17" ht="18.75" x14ac:dyDescent="0.3">
      <c r="B19" s="8"/>
      <c r="Q19" s="34"/>
    </row>
    <row r="20" spans="2:17" ht="18.75" x14ac:dyDescent="0.3">
      <c r="B20" s="8"/>
      <c r="Q20" s="34"/>
    </row>
    <row r="21" spans="2:17" ht="18.75" x14ac:dyDescent="0.3">
      <c r="B21" s="8"/>
      <c r="Q21" s="34"/>
    </row>
    <row r="22" spans="2:17" ht="18.75" x14ac:dyDescent="0.3">
      <c r="B22" s="8"/>
      <c r="Q22" s="34"/>
    </row>
    <row r="23" spans="2:17" ht="18.75" x14ac:dyDescent="0.3">
      <c r="B23" s="8"/>
      <c r="Q23" s="34"/>
    </row>
    <row r="24" spans="2:17" ht="18.75" x14ac:dyDescent="0.3">
      <c r="B24" s="2" t="s">
        <v>45</v>
      </c>
      <c r="Q24" s="34"/>
    </row>
    <row r="25" spans="2:17" ht="19.5" thickBot="1" x14ac:dyDescent="0.35">
      <c r="B25" s="8"/>
      <c r="Q25" s="34"/>
    </row>
    <row r="26" spans="2:17" ht="21.75" thickBot="1" x14ac:dyDescent="0.4">
      <c r="B26" s="28" t="s">
        <v>5</v>
      </c>
      <c r="C26" s="24" t="s">
        <v>38</v>
      </c>
      <c r="D26" s="18"/>
      <c r="E26" s="19"/>
      <c r="G26" t="s">
        <v>61</v>
      </c>
      <c r="Q26" s="34"/>
    </row>
    <row r="27" spans="2:17" ht="21" x14ac:dyDescent="0.35">
      <c r="C27" s="22"/>
      <c r="D27" s="4"/>
      <c r="E27" s="4"/>
      <c r="Q27" s="34"/>
    </row>
    <row r="28" spans="2:17" x14ac:dyDescent="0.25">
      <c r="D28" s="55"/>
      <c r="E28" s="45" t="s">
        <v>1</v>
      </c>
      <c r="F28" s="30"/>
      <c r="G28" s="73" t="s">
        <v>0</v>
      </c>
      <c r="H28" s="55"/>
      <c r="I28" s="30"/>
      <c r="J28" s="30"/>
      <c r="K28" s="30"/>
      <c r="L28" s="30"/>
      <c r="M28" s="30"/>
      <c r="N28" s="30"/>
      <c r="O28" s="30"/>
      <c r="P28" s="46"/>
      <c r="Q28" s="34"/>
    </row>
    <row r="29" spans="2:17" ht="15.75" x14ac:dyDescent="0.25">
      <c r="B29" s="11" t="s">
        <v>52</v>
      </c>
      <c r="D29" s="36" t="s">
        <v>20</v>
      </c>
      <c r="E29" s="57">
        <f>10*LOG(G29)</f>
        <v>14.519790898678654</v>
      </c>
      <c r="F29" s="3" t="s">
        <v>18</v>
      </c>
      <c r="G29" s="37">
        <f>G30-1+G31*G32*G33</f>
        <v>28.312556750355416</v>
      </c>
      <c r="H29" s="39"/>
      <c r="I29" s="4" t="s">
        <v>46</v>
      </c>
      <c r="J29" s="4"/>
      <c r="K29" s="4"/>
      <c r="L29" s="4"/>
      <c r="M29" s="4"/>
      <c r="N29" s="4"/>
      <c r="O29" s="4"/>
      <c r="P29" s="34"/>
      <c r="Q29" s="34"/>
    </row>
    <row r="30" spans="2:17" x14ac:dyDescent="0.25">
      <c r="B30" s="9"/>
      <c r="D30" s="36" t="s">
        <v>21</v>
      </c>
      <c r="E30" s="69">
        <v>13.47</v>
      </c>
      <c r="F30" s="3" t="s">
        <v>19</v>
      </c>
      <c r="G30" s="5">
        <f>10^(E30/10)</f>
        <v>22.233098906514034</v>
      </c>
      <c r="H30" s="39"/>
      <c r="I30" s="4" t="s">
        <v>59</v>
      </c>
      <c r="J30" s="4"/>
      <c r="K30" s="4"/>
      <c r="L30" s="4"/>
      <c r="M30" s="4"/>
      <c r="N30" s="4"/>
      <c r="O30" s="4"/>
      <c r="P30" s="34"/>
      <c r="Q30" s="34"/>
    </row>
    <row r="31" spans="2:17" x14ac:dyDescent="0.25">
      <c r="D31" s="36" t="s">
        <v>12</v>
      </c>
      <c r="E31" s="69">
        <v>0.5</v>
      </c>
      <c r="F31" s="3" t="s">
        <v>19</v>
      </c>
      <c r="G31" s="5">
        <f>10^(E31/10)</f>
        <v>1.1220184543019636</v>
      </c>
      <c r="H31" s="39"/>
      <c r="I31" s="4" t="s">
        <v>67</v>
      </c>
      <c r="J31" s="4"/>
      <c r="K31" s="4"/>
      <c r="L31" s="4"/>
      <c r="M31" s="4"/>
      <c r="N31" s="4"/>
      <c r="O31" s="4"/>
      <c r="P31" s="34"/>
      <c r="Q31" s="34"/>
    </row>
    <row r="32" spans="2:17" x14ac:dyDescent="0.25">
      <c r="D32" s="36" t="s">
        <v>13</v>
      </c>
      <c r="E32" s="69">
        <v>2</v>
      </c>
      <c r="F32" s="3" t="s">
        <v>19</v>
      </c>
      <c r="G32" s="5">
        <f>10^(E32/10)</f>
        <v>1.5848931924611136</v>
      </c>
      <c r="H32" s="39"/>
      <c r="I32" s="4" t="s">
        <v>65</v>
      </c>
      <c r="J32" s="4"/>
      <c r="K32" s="4"/>
      <c r="L32" s="4"/>
      <c r="M32" s="4"/>
      <c r="N32" s="4"/>
      <c r="O32" s="4"/>
      <c r="P32" s="34"/>
      <c r="Q32" s="34"/>
    </row>
    <row r="33" spans="2:17" x14ac:dyDescent="0.25">
      <c r="D33" s="36" t="s">
        <v>14</v>
      </c>
      <c r="E33" s="69">
        <v>6</v>
      </c>
      <c r="F33" s="3" t="s">
        <v>19</v>
      </c>
      <c r="G33" s="5">
        <f>10^(E33/10)</f>
        <v>3.9810717055349727</v>
      </c>
      <c r="H33" s="39"/>
      <c r="I33" s="4" t="s">
        <v>66</v>
      </c>
      <c r="J33" s="4"/>
      <c r="K33" s="4"/>
      <c r="L33" s="4"/>
      <c r="M33" s="4"/>
      <c r="N33" s="4"/>
      <c r="O33" s="4"/>
      <c r="P33" s="34"/>
      <c r="Q33" s="34"/>
    </row>
    <row r="34" spans="2:17" x14ac:dyDescent="0.25">
      <c r="D34" s="36" t="s">
        <v>22</v>
      </c>
      <c r="E34" s="37">
        <f>E29-E30</f>
        <v>1.0497908986786531</v>
      </c>
      <c r="F34" s="72" t="s">
        <v>64</v>
      </c>
      <c r="G34" s="4"/>
      <c r="H34" s="39"/>
      <c r="I34" s="4" t="s">
        <v>17</v>
      </c>
      <c r="J34" s="4"/>
      <c r="K34" s="4"/>
      <c r="L34" s="4"/>
      <c r="M34" s="4"/>
      <c r="N34" s="4"/>
      <c r="O34" s="4"/>
      <c r="P34" s="34"/>
      <c r="Q34" s="34"/>
    </row>
    <row r="35" spans="2:17" x14ac:dyDescent="0.25">
      <c r="D35" s="40"/>
      <c r="E35" s="41"/>
      <c r="F35" s="41"/>
      <c r="G35" s="42"/>
      <c r="H35" s="40"/>
      <c r="I35" s="71" t="s">
        <v>3</v>
      </c>
      <c r="J35" s="68" t="s">
        <v>4</v>
      </c>
      <c r="K35" s="41"/>
      <c r="L35" s="41"/>
      <c r="M35" s="41"/>
      <c r="N35" s="41"/>
      <c r="O35" s="41"/>
      <c r="P35" s="42"/>
      <c r="Q35" s="34"/>
    </row>
    <row r="36" spans="2:17" x14ac:dyDescent="0.25">
      <c r="Q36" s="34"/>
    </row>
    <row r="37" spans="2:17" ht="18.75" x14ac:dyDescent="0.3">
      <c r="B37" s="23" t="s">
        <v>40</v>
      </c>
      <c r="Q37" s="34"/>
    </row>
    <row r="38" spans="2:17" ht="15.75" thickBot="1" x14ac:dyDescent="0.3">
      <c r="Q38" s="34"/>
    </row>
    <row r="39" spans="2:17" ht="21.75" thickBot="1" x14ac:dyDescent="0.4">
      <c r="B39" s="28" t="s">
        <v>6</v>
      </c>
      <c r="C39" s="17" t="s">
        <v>39</v>
      </c>
      <c r="D39" s="18"/>
      <c r="E39" s="18"/>
      <c r="F39" s="19"/>
      <c r="H39" s="4" t="s">
        <v>37</v>
      </c>
      <c r="I39" s="13"/>
      <c r="J39" s="4"/>
      <c r="K39" s="4"/>
      <c r="L39" s="4"/>
      <c r="Q39" s="34"/>
    </row>
    <row r="40" spans="2:17" ht="21" x14ac:dyDescent="0.35">
      <c r="D40" s="13"/>
      <c r="E40" s="4"/>
      <c r="F40" s="4"/>
      <c r="G40" s="4"/>
      <c r="I40" s="13"/>
      <c r="J40" s="4"/>
      <c r="K40" s="4"/>
      <c r="L40" s="4"/>
      <c r="Q40" s="34"/>
    </row>
    <row r="41" spans="2:17" ht="15.75" x14ac:dyDescent="0.25">
      <c r="B41" s="10" t="s">
        <v>7</v>
      </c>
      <c r="Q41" s="34"/>
    </row>
    <row r="42" spans="2:17" ht="15.75" x14ac:dyDescent="0.25">
      <c r="C42" s="11" t="s">
        <v>26</v>
      </c>
      <c r="E42" s="53" t="s">
        <v>62</v>
      </c>
      <c r="F42" s="26"/>
      <c r="G42" s="27"/>
      <c r="H42" s="27"/>
      <c r="I42" s="52" t="s">
        <v>54</v>
      </c>
      <c r="Q42" s="34"/>
    </row>
    <row r="43" spans="2:17" x14ac:dyDescent="0.25">
      <c r="E43" s="29" t="s">
        <v>43</v>
      </c>
      <c r="F43" s="30"/>
      <c r="G43" s="31"/>
      <c r="H43" s="32"/>
      <c r="I43" s="43" t="s">
        <v>1</v>
      </c>
      <c r="J43" s="44"/>
      <c r="K43" s="45" t="s">
        <v>0</v>
      </c>
      <c r="L43" s="30"/>
      <c r="M43" s="30" t="s">
        <v>25</v>
      </c>
      <c r="N43" s="30"/>
      <c r="O43" s="30"/>
      <c r="P43" s="46"/>
      <c r="Q43" s="34"/>
    </row>
    <row r="44" spans="2:17" ht="15.75" x14ac:dyDescent="0.25">
      <c r="C44" s="53"/>
      <c r="E44" s="33" t="s">
        <v>41</v>
      </c>
      <c r="F44" s="69">
        <v>94</v>
      </c>
      <c r="G44" s="4" t="s">
        <v>24</v>
      </c>
      <c r="H44" s="34"/>
      <c r="I44" s="47">
        <f>10*LOG(K44)</f>
        <v>13.471030206746553</v>
      </c>
      <c r="J44" s="3" t="s">
        <v>18</v>
      </c>
      <c r="K44" s="37">
        <f>(K45-1)*K46*K47*K48+1</f>
        <v>22.23837353152414</v>
      </c>
      <c r="L44" s="4"/>
      <c r="M44" s="4" t="s">
        <v>8</v>
      </c>
      <c r="N44" s="4"/>
      <c r="O44" s="4"/>
      <c r="P44" s="34"/>
      <c r="Q44" s="34"/>
    </row>
    <row r="45" spans="2:17" x14ac:dyDescent="0.25">
      <c r="D45" s="28"/>
      <c r="E45" s="33" t="s">
        <v>42</v>
      </c>
      <c r="F45" s="69">
        <v>47</v>
      </c>
      <c r="G45" s="5" t="s">
        <v>24</v>
      </c>
      <c r="H45" s="35"/>
      <c r="I45" s="48">
        <f>10*LOG(K45)</f>
        <v>6.0205999132796242</v>
      </c>
      <c r="J45" s="3" t="s">
        <v>18</v>
      </c>
      <c r="K45" s="38">
        <f>F46</f>
        <v>4</v>
      </c>
      <c r="L45" s="4"/>
      <c r="M45" s="4" t="s">
        <v>15</v>
      </c>
      <c r="N45" s="4"/>
      <c r="O45" s="4"/>
      <c r="P45" s="34"/>
      <c r="Q45" s="34"/>
    </row>
    <row r="46" spans="2:17" x14ac:dyDescent="0.25">
      <c r="E46" s="36" t="s">
        <v>16</v>
      </c>
      <c r="F46" s="38">
        <f>(F44/F45)^2</f>
        <v>4</v>
      </c>
      <c r="G46" s="63" t="s">
        <v>90</v>
      </c>
      <c r="H46" s="34"/>
      <c r="I46" s="70">
        <v>0.5</v>
      </c>
      <c r="J46" s="3" t="s">
        <v>19</v>
      </c>
      <c r="K46" s="5">
        <f>10^(I46/10)</f>
        <v>1.1220184543019636</v>
      </c>
      <c r="L46" s="4"/>
      <c r="M46" s="4" t="s">
        <v>9</v>
      </c>
      <c r="N46" s="4"/>
      <c r="O46" s="4"/>
      <c r="P46" s="34"/>
      <c r="Q46" s="34"/>
    </row>
    <row r="47" spans="2:17" x14ac:dyDescent="0.25">
      <c r="E47" s="39"/>
      <c r="F47" s="4"/>
      <c r="G47" s="4"/>
      <c r="H47" s="34"/>
      <c r="I47" s="70">
        <v>2</v>
      </c>
      <c r="J47" s="3" t="s">
        <v>19</v>
      </c>
      <c r="K47" s="5">
        <f>10^(I47/10)</f>
        <v>1.5848931924611136</v>
      </c>
      <c r="L47" s="4"/>
      <c r="M47" s="4" t="s">
        <v>56</v>
      </c>
      <c r="N47" s="4"/>
      <c r="O47" s="4"/>
      <c r="P47" s="34"/>
      <c r="Q47" s="34"/>
    </row>
    <row r="48" spans="2:17" x14ac:dyDescent="0.25">
      <c r="E48" s="40"/>
      <c r="F48" s="41"/>
      <c r="G48" s="41"/>
      <c r="H48" s="42"/>
      <c r="I48" s="70">
        <v>6</v>
      </c>
      <c r="J48" s="3" t="s">
        <v>19</v>
      </c>
      <c r="K48" s="5">
        <f>10^(I48/10)</f>
        <v>3.9810717055349727</v>
      </c>
      <c r="L48" s="4"/>
      <c r="M48" s="4" t="s">
        <v>11</v>
      </c>
      <c r="N48" s="4"/>
      <c r="O48" s="4"/>
      <c r="P48" s="34"/>
      <c r="Q48" s="34"/>
    </row>
    <row r="49" spans="3:17" x14ac:dyDescent="0.25">
      <c r="D49" s="4"/>
      <c r="E49" s="26">
        <v>44006</v>
      </c>
      <c r="F49" s="27">
        <v>0.64236111111111105</v>
      </c>
      <c r="G49" s="4"/>
      <c r="I49" s="39"/>
      <c r="J49" s="3"/>
      <c r="K49" s="4"/>
      <c r="L49" s="4"/>
      <c r="M49" s="4"/>
      <c r="N49" s="4"/>
      <c r="O49" s="4"/>
      <c r="P49" s="34"/>
      <c r="Q49" s="34"/>
    </row>
    <row r="50" spans="3:17" x14ac:dyDescent="0.25">
      <c r="D50" s="4"/>
      <c r="E50" s="26"/>
      <c r="F50" s="27"/>
      <c r="G50" s="4"/>
      <c r="H50" t="s">
        <v>53</v>
      </c>
      <c r="I50" s="59">
        <f>10*LOG(K50)</f>
        <v>14.520599913279623</v>
      </c>
      <c r="J50" s="60"/>
      <c r="K50" s="64">
        <f>K44-1+K46*K47*K48</f>
        <v>28.317831375365522</v>
      </c>
      <c r="L50" s="61"/>
      <c r="M50" s="61" t="s">
        <v>46</v>
      </c>
      <c r="N50" s="61"/>
      <c r="O50" s="61"/>
      <c r="P50" s="62"/>
      <c r="Q50" s="34"/>
    </row>
    <row r="51" spans="3:17" x14ac:dyDescent="0.25">
      <c r="D51" t="s">
        <v>51</v>
      </c>
      <c r="I51" s="47">
        <f>I50-I44</f>
        <v>1.0495697065330702</v>
      </c>
      <c r="J51" s="72" t="s">
        <v>64</v>
      </c>
      <c r="K51" s="4"/>
      <c r="L51" s="4"/>
      <c r="M51" s="4" t="s">
        <v>17</v>
      </c>
      <c r="N51" s="4"/>
      <c r="O51" s="4"/>
      <c r="P51" s="34"/>
      <c r="Q51" s="34"/>
    </row>
    <row r="52" spans="3:17" x14ac:dyDescent="0.25">
      <c r="D52" t="s">
        <v>55</v>
      </c>
      <c r="I52" s="40"/>
      <c r="J52" s="41"/>
      <c r="K52" s="41"/>
      <c r="L52" s="41"/>
      <c r="M52" s="71" t="s">
        <v>3</v>
      </c>
      <c r="N52" s="68" t="s">
        <v>4</v>
      </c>
      <c r="O52" s="41"/>
      <c r="P52" s="42"/>
      <c r="Q52" s="34"/>
    </row>
    <row r="53" spans="3:17" x14ac:dyDescent="0.25">
      <c r="I53" s="4"/>
      <c r="J53" s="4"/>
      <c r="K53" s="4"/>
      <c r="L53" s="4"/>
      <c r="M53" s="75"/>
      <c r="N53" s="75"/>
      <c r="O53" s="4"/>
      <c r="P53" s="4"/>
      <c r="Q53" s="34"/>
    </row>
    <row r="54" spans="3:17" x14ac:dyDescent="0.25">
      <c r="Q54" s="34"/>
    </row>
    <row r="55" spans="3:17" ht="15.75" x14ac:dyDescent="0.25">
      <c r="C55" s="11" t="s">
        <v>23</v>
      </c>
      <c r="E55" s="53" t="s">
        <v>62</v>
      </c>
      <c r="F55" s="14"/>
      <c r="G55" s="15"/>
      <c r="H55" s="15"/>
      <c r="I55" s="52" t="s">
        <v>54</v>
      </c>
      <c r="Q55" s="34"/>
    </row>
    <row r="56" spans="3:17" x14ac:dyDescent="0.25">
      <c r="E56" s="29" t="s">
        <v>43</v>
      </c>
      <c r="F56" s="30"/>
      <c r="G56" s="31"/>
      <c r="H56" s="32"/>
      <c r="I56" s="43" t="s">
        <v>1</v>
      </c>
      <c r="J56" s="44"/>
      <c r="K56" s="45" t="s">
        <v>0</v>
      </c>
      <c r="L56" s="30"/>
      <c r="M56" s="30" t="s">
        <v>25</v>
      </c>
      <c r="N56" s="30"/>
      <c r="O56" s="30"/>
      <c r="P56" s="46"/>
      <c r="Q56" s="34"/>
    </row>
    <row r="57" spans="3:17" x14ac:dyDescent="0.25">
      <c r="E57" s="33" t="s">
        <v>41</v>
      </c>
      <c r="F57" s="69">
        <v>108</v>
      </c>
      <c r="G57" s="4" t="s">
        <v>24</v>
      </c>
      <c r="H57" s="34"/>
      <c r="I57" s="66">
        <f>10*LOG(K57)</f>
        <v>17.385258278870729</v>
      </c>
      <c r="J57" s="3" t="s">
        <v>18</v>
      </c>
      <c r="K57" s="67">
        <f>(K58-1)*K59*K60*K61+1</f>
        <v>54.767867094112155</v>
      </c>
      <c r="L57" s="4"/>
      <c r="M57" s="4" t="s">
        <v>8</v>
      </c>
      <c r="N57" s="4"/>
      <c r="O57" s="4"/>
      <c r="P57" s="34"/>
      <c r="Q57" s="34"/>
    </row>
    <row r="58" spans="3:17" x14ac:dyDescent="0.25">
      <c r="E58" s="33" t="s">
        <v>42</v>
      </c>
      <c r="F58" s="69">
        <v>35</v>
      </c>
      <c r="G58" s="4" t="s">
        <v>24</v>
      </c>
      <c r="H58" s="35"/>
      <c r="I58" s="48">
        <f>10*LOG(K58)</f>
        <v>9.7871142227334822</v>
      </c>
      <c r="J58" s="3" t="s">
        <v>18</v>
      </c>
      <c r="K58" s="38">
        <f>F59</f>
        <v>9.521632653061225</v>
      </c>
      <c r="L58" s="4"/>
      <c r="M58" s="4" t="s">
        <v>15</v>
      </c>
      <c r="N58" s="4"/>
      <c r="O58" s="4"/>
      <c r="P58" s="34"/>
      <c r="Q58" s="34"/>
    </row>
    <row r="59" spans="3:17" x14ac:dyDescent="0.25">
      <c r="D59" s="16"/>
      <c r="E59" s="36" t="s">
        <v>16</v>
      </c>
      <c r="F59" s="38">
        <f>(F57/F58)^2</f>
        <v>9.521632653061225</v>
      </c>
      <c r="G59" s="63" t="s">
        <v>90</v>
      </c>
      <c r="H59" s="34"/>
      <c r="I59" s="70">
        <v>0.5</v>
      </c>
      <c r="J59" s="3" t="s">
        <v>19</v>
      </c>
      <c r="K59" s="5">
        <f>10^(I59/10)</f>
        <v>1.1220184543019636</v>
      </c>
      <c r="L59" s="4"/>
      <c r="M59" s="4" t="s">
        <v>9</v>
      </c>
      <c r="N59" s="4"/>
      <c r="O59" s="4"/>
      <c r="P59" s="34"/>
      <c r="Q59" s="34"/>
    </row>
    <row r="60" spans="3:17" x14ac:dyDescent="0.25">
      <c r="E60" s="39"/>
      <c r="F60" s="4"/>
      <c r="G60" s="4"/>
      <c r="H60" s="34"/>
      <c r="I60" s="70">
        <v>1.5</v>
      </c>
      <c r="J60" s="3" t="s">
        <v>19</v>
      </c>
      <c r="K60" s="5">
        <f>10^(I60/10)</f>
        <v>1.4125375446227544</v>
      </c>
      <c r="L60" s="4"/>
      <c r="M60" s="4" t="s">
        <v>56</v>
      </c>
      <c r="N60" s="4"/>
      <c r="O60" s="4"/>
      <c r="P60" s="34"/>
      <c r="Q60" s="34"/>
    </row>
    <row r="61" spans="3:17" x14ac:dyDescent="0.25">
      <c r="E61" s="40"/>
      <c r="F61" s="41"/>
      <c r="G61" s="41"/>
      <c r="H61" s="42"/>
      <c r="I61" s="70">
        <v>6</v>
      </c>
      <c r="J61" s="3" t="s">
        <v>19</v>
      </c>
      <c r="K61" s="5">
        <f>10^(I61/10)</f>
        <v>3.9810717055349727</v>
      </c>
      <c r="L61" s="4"/>
      <c r="M61" s="4" t="s">
        <v>11</v>
      </c>
      <c r="N61" s="4"/>
      <c r="O61" s="4"/>
      <c r="P61" s="34"/>
      <c r="Q61" s="34"/>
    </row>
    <row r="62" spans="3:17" x14ac:dyDescent="0.25">
      <c r="E62" s="14">
        <v>44006</v>
      </c>
      <c r="F62" s="15">
        <v>0.62986111111111109</v>
      </c>
      <c r="I62" s="39"/>
      <c r="J62" s="4"/>
      <c r="K62" s="4"/>
      <c r="L62" s="4"/>
      <c r="M62" s="4"/>
      <c r="N62" s="4"/>
      <c r="O62" s="4"/>
      <c r="P62" s="34"/>
      <c r="Q62" s="34"/>
    </row>
    <row r="63" spans="3:17" x14ac:dyDescent="0.25">
      <c r="I63" s="65">
        <f>10*LOG(K63)</f>
        <v>17.787114222733482</v>
      </c>
      <c r="J63" s="60"/>
      <c r="K63" s="64">
        <f>K57-1+K59*K60*K61</f>
        <v>60.07744053891409</v>
      </c>
      <c r="L63" s="61"/>
      <c r="M63" s="61" t="s">
        <v>46</v>
      </c>
      <c r="N63" s="61"/>
      <c r="O63" s="61"/>
      <c r="P63" s="62"/>
      <c r="Q63" s="34"/>
    </row>
    <row r="64" spans="3:17" x14ac:dyDescent="0.25">
      <c r="I64" s="47">
        <f>I63-I57</f>
        <v>0.4018559438627527</v>
      </c>
      <c r="J64" s="72" t="s">
        <v>64</v>
      </c>
      <c r="K64" s="4"/>
      <c r="L64" s="4"/>
      <c r="M64" s="4" t="s">
        <v>17</v>
      </c>
      <c r="N64" s="4"/>
      <c r="O64" s="4"/>
      <c r="P64" s="34"/>
      <c r="Q64" s="34"/>
    </row>
    <row r="65" spans="2:17" x14ac:dyDescent="0.25">
      <c r="E65" s="14"/>
      <c r="F65" s="15"/>
      <c r="I65" s="40"/>
      <c r="J65" s="41"/>
      <c r="K65" s="41"/>
      <c r="L65" s="41"/>
      <c r="M65" s="71" t="s">
        <v>3</v>
      </c>
      <c r="N65" s="68" t="s">
        <v>4</v>
      </c>
      <c r="O65" s="41"/>
      <c r="P65" s="42"/>
      <c r="Q65" s="34"/>
    </row>
    <row r="66" spans="2:17" ht="18.75" x14ac:dyDescent="0.3">
      <c r="B66" s="2"/>
      <c r="I66" s="4"/>
      <c r="J66" s="4"/>
      <c r="K66" s="4"/>
      <c r="L66" s="4"/>
      <c r="M66" s="58"/>
      <c r="N66" s="58"/>
      <c r="O66" s="4"/>
      <c r="P66" s="4"/>
      <c r="Q66" s="34"/>
    </row>
    <row r="67" spans="2:17" ht="18.75" x14ac:dyDescent="0.3">
      <c r="B67" s="2" t="s">
        <v>50</v>
      </c>
      <c r="I67" s="4"/>
      <c r="J67" s="4"/>
      <c r="K67" s="4"/>
      <c r="L67" s="4"/>
      <c r="M67" s="58"/>
      <c r="N67" s="58"/>
      <c r="O67" s="4"/>
      <c r="P67" s="4"/>
      <c r="Q67" s="34"/>
    </row>
    <row r="68" spans="2:17" x14ac:dyDescent="0.25">
      <c r="Q68" s="34"/>
    </row>
    <row r="69" spans="2:17" ht="50.1" customHeight="1" x14ac:dyDescent="0.25">
      <c r="B69" s="78" t="s">
        <v>60</v>
      </c>
      <c r="C69" s="78"/>
      <c r="D69" s="78"/>
      <c r="E69" s="78"/>
      <c r="F69" s="78"/>
      <c r="G69" s="78"/>
      <c r="H69" s="78"/>
      <c r="I69" s="78"/>
      <c r="J69" s="78"/>
      <c r="K69" s="78"/>
      <c r="L69" s="78"/>
      <c r="Q69" s="34"/>
    </row>
    <row r="70" spans="2:17" ht="50.1" customHeight="1" x14ac:dyDescent="0.25">
      <c r="B70" s="78" t="s">
        <v>58</v>
      </c>
      <c r="C70" s="78"/>
      <c r="D70" s="78"/>
      <c r="E70" s="78"/>
      <c r="F70" s="78"/>
      <c r="G70" s="78"/>
      <c r="H70" s="78"/>
      <c r="I70" s="78"/>
      <c r="J70" s="78"/>
      <c r="K70" s="78"/>
      <c r="L70" s="78"/>
      <c r="Q70" s="34"/>
    </row>
    <row r="71" spans="2:17" ht="21.95" customHeight="1" x14ac:dyDescent="0.25">
      <c r="B71" s="78" t="s">
        <v>44</v>
      </c>
      <c r="C71" s="78"/>
      <c r="D71" s="78"/>
      <c r="E71" s="78"/>
      <c r="F71" s="78"/>
      <c r="G71" s="78"/>
      <c r="H71" s="78"/>
      <c r="I71" s="78"/>
      <c r="J71" s="78"/>
      <c r="K71" s="78"/>
      <c r="L71" s="78"/>
      <c r="Q71" s="34"/>
    </row>
    <row r="72" spans="2:17" s="49" customFormat="1" ht="35.1" customHeight="1" x14ac:dyDescent="0.25">
      <c r="B72" s="78" t="s">
        <v>88</v>
      </c>
      <c r="C72" s="78"/>
      <c r="D72" s="78"/>
      <c r="E72" s="78"/>
      <c r="F72" s="78"/>
      <c r="G72" s="78"/>
      <c r="H72" s="78"/>
      <c r="I72" s="78"/>
      <c r="J72" s="78"/>
      <c r="K72" s="78"/>
      <c r="L72" s="78"/>
      <c r="Q72" s="54"/>
    </row>
    <row r="73" spans="2:17" s="49" customFormat="1" ht="50.1" customHeight="1" x14ac:dyDescent="0.25">
      <c r="B73" s="78" t="s">
        <v>84</v>
      </c>
      <c r="C73" s="78"/>
      <c r="D73" s="78"/>
      <c r="E73" s="78"/>
      <c r="F73" s="78"/>
      <c r="G73" s="78"/>
      <c r="H73" s="78"/>
      <c r="I73" s="78"/>
      <c r="J73" s="78"/>
      <c r="K73" s="78"/>
      <c r="L73" s="78"/>
      <c r="Q73" s="54"/>
    </row>
    <row r="74" spans="2:17" ht="35.1" customHeight="1" x14ac:dyDescent="0.25">
      <c r="B74" s="78" t="s">
        <v>89</v>
      </c>
      <c r="C74" s="78"/>
      <c r="D74" s="78"/>
      <c r="E74" s="78"/>
      <c r="F74" s="78"/>
      <c r="G74" s="78"/>
      <c r="H74" s="78"/>
      <c r="I74" s="78"/>
      <c r="J74" s="78"/>
      <c r="K74" s="78"/>
      <c r="L74" s="78"/>
      <c r="Q74" s="34"/>
    </row>
    <row r="75" spans="2:17" ht="20.100000000000001" customHeight="1" x14ac:dyDescent="0.25">
      <c r="B75" s="51" t="s">
        <v>49</v>
      </c>
      <c r="C75" s="50"/>
      <c r="D75" s="50"/>
      <c r="E75" s="50"/>
      <c r="F75" s="50"/>
      <c r="G75" s="50"/>
      <c r="H75" s="50"/>
      <c r="I75" s="50"/>
      <c r="J75" s="50"/>
      <c r="K75" s="50"/>
      <c r="L75" s="50"/>
      <c r="Q75" s="34"/>
    </row>
    <row r="76" spans="2:17" x14ac:dyDescent="0.25">
      <c r="B76" s="1" t="s">
        <v>27</v>
      </c>
      <c r="C76" t="s">
        <v>71</v>
      </c>
      <c r="L76" s="49"/>
      <c r="Q76" s="34"/>
    </row>
    <row r="77" spans="2:17" x14ac:dyDescent="0.25">
      <c r="C77" t="s">
        <v>73</v>
      </c>
      <c r="H77" t="s">
        <v>47</v>
      </c>
      <c r="Q77" s="34"/>
    </row>
    <row r="78" spans="2:17" x14ac:dyDescent="0.25">
      <c r="H78" t="s">
        <v>69</v>
      </c>
      <c r="Q78" s="34"/>
    </row>
    <row r="79" spans="2:17" x14ac:dyDescent="0.25">
      <c r="H79" t="s">
        <v>70</v>
      </c>
      <c r="Q79" s="34"/>
    </row>
    <row r="80" spans="2:17" x14ac:dyDescent="0.25">
      <c r="Q80" s="34"/>
    </row>
    <row r="81" spans="2:17" x14ac:dyDescent="0.25">
      <c r="B81" s="1" t="s">
        <v>28</v>
      </c>
      <c r="C81" t="s">
        <v>72</v>
      </c>
      <c r="Q81" s="34"/>
    </row>
    <row r="82" spans="2:17" x14ac:dyDescent="0.25">
      <c r="C82" t="s">
        <v>74</v>
      </c>
      <c r="Q82" s="34"/>
    </row>
    <row r="83" spans="2:17" x14ac:dyDescent="0.25">
      <c r="Q83" s="34"/>
    </row>
    <row r="84" spans="2:17" x14ac:dyDescent="0.25">
      <c r="B84" t="s">
        <v>63</v>
      </c>
      <c r="Q84" s="34"/>
    </row>
    <row r="85" spans="2:17" x14ac:dyDescent="0.25">
      <c r="Q85" s="34"/>
    </row>
    <row r="86" spans="2:17" x14ac:dyDescent="0.25">
      <c r="F86" t="s">
        <v>75</v>
      </c>
      <c r="J86" t="s">
        <v>33</v>
      </c>
      <c r="Q86" s="34"/>
    </row>
    <row r="87" spans="2:17" x14ac:dyDescent="0.25">
      <c r="C87" t="s">
        <v>35</v>
      </c>
      <c r="D87" t="s">
        <v>36</v>
      </c>
      <c r="E87" s="9" t="s">
        <v>30</v>
      </c>
      <c r="F87" s="7" t="s">
        <v>29</v>
      </c>
      <c r="I87" s="9" t="s">
        <v>30</v>
      </c>
      <c r="J87" s="7" t="s">
        <v>31</v>
      </c>
      <c r="Q87" s="34"/>
    </row>
    <row r="88" spans="2:17" x14ac:dyDescent="0.25">
      <c r="F88" t="s">
        <v>48</v>
      </c>
      <c r="J88" t="s">
        <v>32</v>
      </c>
      <c r="Q88" s="34"/>
    </row>
    <row r="89" spans="2:17" x14ac:dyDescent="0.25">
      <c r="Q89" s="34"/>
    </row>
    <row r="90" spans="2:17" x14ac:dyDescent="0.25">
      <c r="C90" t="s">
        <v>76</v>
      </c>
      <c r="Q90" s="34"/>
    </row>
    <row r="91" spans="2:17" x14ac:dyDescent="0.25">
      <c r="Q91" s="34"/>
    </row>
    <row r="92" spans="2:17" ht="21" x14ac:dyDescent="0.35">
      <c r="B92" s="28" t="s">
        <v>6</v>
      </c>
      <c r="C92" s="12" t="s">
        <v>34</v>
      </c>
      <c r="D92" s="20"/>
      <c r="E92" s="20"/>
      <c r="F92" s="21"/>
      <c r="H92" t="s">
        <v>8</v>
      </c>
      <c r="Q92" s="34"/>
    </row>
    <row r="93" spans="2:17" x14ac:dyDescent="0.25">
      <c r="H93" t="s">
        <v>68</v>
      </c>
      <c r="Q93" s="34"/>
    </row>
    <row r="94" spans="2:17" x14ac:dyDescent="0.25">
      <c r="H94" t="s">
        <v>9</v>
      </c>
      <c r="Q94" s="34"/>
    </row>
    <row r="95" spans="2:17" x14ac:dyDescent="0.25">
      <c r="H95" t="s">
        <v>10</v>
      </c>
      <c r="Q95" s="34"/>
    </row>
    <row r="96" spans="2:17" x14ac:dyDescent="0.25">
      <c r="H96" t="s">
        <v>11</v>
      </c>
      <c r="Q96" s="34"/>
    </row>
    <row r="98" spans="2:17" ht="15.75" x14ac:dyDescent="0.25">
      <c r="B98" s="56">
        <v>44007</v>
      </c>
      <c r="C98" s="6"/>
      <c r="D98" s="74" t="s">
        <v>2</v>
      </c>
      <c r="E98" s="6"/>
      <c r="F98" s="6"/>
      <c r="G98" s="6"/>
      <c r="H98" s="6"/>
      <c r="I98" s="6"/>
      <c r="J98" s="6"/>
      <c r="K98" s="6"/>
      <c r="L98" s="6"/>
      <c r="M98" s="6"/>
      <c r="N98" s="6"/>
      <c r="O98" s="6"/>
      <c r="P98" s="6"/>
      <c r="Q98" s="6"/>
    </row>
  </sheetData>
  <mergeCells count="6">
    <mergeCell ref="B74:L74"/>
    <mergeCell ref="B73:L73"/>
    <mergeCell ref="B69:L69"/>
    <mergeCell ref="B70:L70"/>
    <mergeCell ref="B71:L71"/>
    <mergeCell ref="B72:L72"/>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1"/>
  <sheetViews>
    <sheetView showGridLines="0" topLeftCell="A49" workbookViewId="0">
      <selection activeCell="R8" sqref="R8"/>
    </sheetView>
  </sheetViews>
  <sheetFormatPr defaultRowHeight="15" x14ac:dyDescent="0.25"/>
  <cols>
    <col min="1" max="1" width="5.7109375" customWidth="1"/>
  </cols>
  <sheetData>
    <row r="2" spans="2:16" ht="18.75" x14ac:dyDescent="0.3">
      <c r="B2" s="76" t="s">
        <v>86</v>
      </c>
    </row>
    <row r="5" spans="2:16" x14ac:dyDescent="0.25">
      <c r="L5" t="s">
        <v>81</v>
      </c>
      <c r="P5" s="34"/>
    </row>
    <row r="6" spans="2:16" x14ac:dyDescent="0.25">
      <c r="P6" s="34"/>
    </row>
    <row r="7" spans="2:16" x14ac:dyDescent="0.25">
      <c r="P7" s="34"/>
    </row>
    <row r="8" spans="2:16" x14ac:dyDescent="0.25">
      <c r="P8" s="34"/>
    </row>
    <row r="9" spans="2:16" x14ac:dyDescent="0.25">
      <c r="P9" s="34"/>
    </row>
    <row r="10" spans="2:16" x14ac:dyDescent="0.25">
      <c r="P10" s="34"/>
    </row>
    <row r="11" spans="2:16" x14ac:dyDescent="0.25">
      <c r="P11" s="34"/>
    </row>
    <row r="12" spans="2:16" x14ac:dyDescent="0.25">
      <c r="P12" s="34"/>
    </row>
    <row r="13" spans="2:16" x14ac:dyDescent="0.25">
      <c r="P13" s="34"/>
    </row>
    <row r="14" spans="2:16" x14ac:dyDescent="0.25">
      <c r="P14" s="34"/>
    </row>
    <row r="15" spans="2:16" x14ac:dyDescent="0.25">
      <c r="P15" s="34"/>
    </row>
    <row r="16" spans="2:16" x14ac:dyDescent="0.25">
      <c r="P16" s="34"/>
    </row>
    <row r="17" spans="11:16" x14ac:dyDescent="0.25">
      <c r="P17" s="34"/>
    </row>
    <row r="18" spans="11:16" x14ac:dyDescent="0.25">
      <c r="P18" s="34"/>
    </row>
    <row r="19" spans="11:16" x14ac:dyDescent="0.25">
      <c r="P19" s="34"/>
    </row>
    <row r="20" spans="11:16" x14ac:dyDescent="0.25">
      <c r="P20" s="34"/>
    </row>
    <row r="21" spans="11:16" x14ac:dyDescent="0.25">
      <c r="P21" s="34"/>
    </row>
    <row r="22" spans="11:16" x14ac:dyDescent="0.25">
      <c r="K22" s="77" t="s">
        <v>87</v>
      </c>
      <c r="L22" t="s">
        <v>77</v>
      </c>
      <c r="P22" s="34"/>
    </row>
    <row r="23" spans="11:16" x14ac:dyDescent="0.25">
      <c r="L23" t="s">
        <v>79</v>
      </c>
      <c r="P23" s="34"/>
    </row>
    <row r="24" spans="11:16" x14ac:dyDescent="0.25">
      <c r="P24" s="34"/>
    </row>
    <row r="25" spans="11:16" x14ac:dyDescent="0.25">
      <c r="P25" s="34"/>
    </row>
    <row r="26" spans="11:16" x14ac:dyDescent="0.25">
      <c r="K26" s="77" t="s">
        <v>87</v>
      </c>
      <c r="L26" t="s">
        <v>78</v>
      </c>
      <c r="P26" s="34"/>
    </row>
    <row r="27" spans="11:16" x14ac:dyDescent="0.25">
      <c r="L27" t="s">
        <v>80</v>
      </c>
      <c r="P27" s="34"/>
    </row>
    <row r="28" spans="11:16" x14ac:dyDescent="0.25">
      <c r="P28" s="34"/>
    </row>
    <row r="29" spans="11:16" x14ac:dyDescent="0.25">
      <c r="P29" s="34"/>
    </row>
    <row r="30" spans="11:16" x14ac:dyDescent="0.25">
      <c r="P30" s="34"/>
    </row>
    <row r="31" spans="11:16" x14ac:dyDescent="0.25">
      <c r="P31" s="34"/>
    </row>
    <row r="32" spans="11:16" x14ac:dyDescent="0.25">
      <c r="P32" s="34"/>
    </row>
    <row r="33" spans="3:16" x14ac:dyDescent="0.25">
      <c r="P33" s="34"/>
    </row>
    <row r="34" spans="3:16" x14ac:dyDescent="0.25">
      <c r="P34" s="34"/>
    </row>
    <row r="35" spans="3:16" x14ac:dyDescent="0.25">
      <c r="P35" s="34"/>
    </row>
    <row r="36" spans="3:16" x14ac:dyDescent="0.25">
      <c r="P36" s="34"/>
    </row>
    <row r="37" spans="3:16" x14ac:dyDescent="0.25">
      <c r="P37" s="34"/>
    </row>
    <row r="38" spans="3:16" x14ac:dyDescent="0.25">
      <c r="P38" s="34"/>
    </row>
    <row r="39" spans="3:16" x14ac:dyDescent="0.25">
      <c r="P39" s="34"/>
    </row>
    <row r="40" spans="3:16" x14ac:dyDescent="0.25">
      <c r="P40" s="34"/>
    </row>
    <row r="41" spans="3:16" x14ac:dyDescent="0.25">
      <c r="C41" s="61"/>
      <c r="D41" s="61"/>
      <c r="E41" s="61"/>
      <c r="F41" s="61"/>
      <c r="G41" s="61"/>
      <c r="H41" s="61"/>
      <c r="I41" s="61"/>
      <c r="J41" s="61"/>
      <c r="K41" s="61"/>
      <c r="L41" s="61"/>
      <c r="M41" s="61"/>
      <c r="N41" s="61"/>
      <c r="O41" s="61"/>
      <c r="P41" s="34"/>
    </row>
    <row r="42" spans="3:16" x14ac:dyDescent="0.25">
      <c r="P42" s="34"/>
    </row>
    <row r="43" spans="3:16" x14ac:dyDescent="0.25">
      <c r="P43" s="34"/>
    </row>
    <row r="44" spans="3:16" x14ac:dyDescent="0.25">
      <c r="P44" s="34"/>
    </row>
    <row r="45" spans="3:16" x14ac:dyDescent="0.25">
      <c r="P45" s="34"/>
    </row>
    <row r="46" spans="3:16" x14ac:dyDescent="0.25">
      <c r="P46" s="34"/>
    </row>
    <row r="47" spans="3:16" x14ac:dyDescent="0.25">
      <c r="P47" s="34"/>
    </row>
    <row r="48" spans="3:16" x14ac:dyDescent="0.25">
      <c r="P48" s="34"/>
    </row>
    <row r="49" spans="16:16" x14ac:dyDescent="0.25">
      <c r="P49" s="34"/>
    </row>
    <row r="50" spans="16:16" x14ac:dyDescent="0.25">
      <c r="P50" s="34"/>
    </row>
    <row r="51" spans="16:16" x14ac:dyDescent="0.25">
      <c r="P51" s="34"/>
    </row>
    <row r="52" spans="16:16" x14ac:dyDescent="0.25">
      <c r="P52" s="34"/>
    </row>
    <row r="53" spans="16:16" x14ac:dyDescent="0.25">
      <c r="P53" s="34"/>
    </row>
    <row r="54" spans="16:16" x14ac:dyDescent="0.25">
      <c r="P54" s="34"/>
    </row>
    <row r="55" spans="16:16" x14ac:dyDescent="0.25">
      <c r="P55" s="34"/>
    </row>
    <row r="56" spans="16:16" x14ac:dyDescent="0.25">
      <c r="P56" s="34"/>
    </row>
    <row r="57" spans="16:16" x14ac:dyDescent="0.25">
      <c r="P57" s="34"/>
    </row>
    <row r="58" spans="16:16" x14ac:dyDescent="0.25">
      <c r="P58" s="34"/>
    </row>
    <row r="59" spans="16:16" x14ac:dyDescent="0.25">
      <c r="P59" s="34"/>
    </row>
    <row r="60" spans="16:16" x14ac:dyDescent="0.25">
      <c r="P60" s="34"/>
    </row>
    <row r="61" spans="16:16" x14ac:dyDescent="0.25">
      <c r="P61" s="34"/>
    </row>
    <row r="62" spans="16:16" x14ac:dyDescent="0.25">
      <c r="P62" s="34"/>
    </row>
    <row r="63" spans="16:16" x14ac:dyDescent="0.25">
      <c r="P63" s="34"/>
    </row>
    <row r="64" spans="16:16" x14ac:dyDescent="0.25">
      <c r="P64" s="34"/>
    </row>
    <row r="65" spans="2:16" x14ac:dyDescent="0.25">
      <c r="P65" s="34"/>
    </row>
    <row r="66" spans="2:16" x14ac:dyDescent="0.25">
      <c r="P66" s="34"/>
    </row>
    <row r="67" spans="2:16" x14ac:dyDescent="0.25">
      <c r="P67" s="34"/>
    </row>
    <row r="68" spans="2:16" x14ac:dyDescent="0.25">
      <c r="P68" s="34"/>
    </row>
    <row r="69" spans="2:16" x14ac:dyDescent="0.25">
      <c r="P69" s="34"/>
    </row>
    <row r="71" spans="2:16" x14ac:dyDescent="0.25">
      <c r="B71" s="6"/>
      <c r="C71" s="6"/>
      <c r="D71" s="6"/>
      <c r="E71" s="6"/>
      <c r="F71" s="6"/>
      <c r="G71" s="6"/>
      <c r="H71" s="6"/>
      <c r="I71" s="6"/>
      <c r="J71" s="6"/>
      <c r="K71" s="6"/>
      <c r="L71" s="6"/>
      <c r="M71" s="6"/>
      <c r="N71" s="6"/>
      <c r="O71" s="6"/>
      <c r="P71"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Measurement</vt:lpstr>
      <vt:lpstr>Noise spectrum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Pekka-T</dc:creator>
  <cp:lastModifiedBy>Pekka-O</cp:lastModifiedBy>
  <dcterms:created xsi:type="dcterms:W3CDTF">2018-02-26T11:01:56Z</dcterms:created>
  <dcterms:modified xsi:type="dcterms:W3CDTF">2020-06-27T05:45:18Z</dcterms:modified>
</cp:coreProperties>
</file>